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inaMaruštšak\Desktop\Koduleht\Veiste ja lammaste kalkulaator_väetamine\"/>
    </mc:Choice>
  </mc:AlternateContent>
  <xr:revisionPtr revIDLastSave="0" documentId="13_ncr:1_{D60AEC43-3439-4E5F-A164-D2A3DCF1FB7E}" xr6:coauthVersionLast="45" xr6:coauthVersionMax="45" xr10:uidLastSave="{00000000-0000-0000-0000-000000000000}"/>
  <bookViews>
    <workbookView xWindow="1140" yWindow="345" windowWidth="15045" windowHeight="16575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" l="1"/>
  <c r="D12" i="2" s="1"/>
  <c r="C10" i="2"/>
  <c r="C13" i="2" s="1"/>
  <c r="D8" i="2"/>
  <c r="D16" i="2" s="1"/>
  <c r="C8" i="2"/>
  <c r="C16" i="2" s="1"/>
  <c r="C14" i="2" l="1"/>
  <c r="C18" i="2" s="1"/>
  <c r="C22" i="2" s="1"/>
  <c r="D11" i="2"/>
  <c r="D13" i="2"/>
  <c r="D14" i="2"/>
  <c r="D18" i="2" s="1"/>
  <c r="D22" i="2" s="1"/>
  <c r="D26" i="2" s="1"/>
  <c r="D31" i="2" s="1"/>
  <c r="C15" i="2"/>
  <c r="C19" i="2" s="1"/>
  <c r="D15" i="2"/>
  <c r="D19" i="2" s="1"/>
  <c r="D23" i="2" s="1"/>
  <c r="D27" i="2" s="1"/>
  <c r="D32" i="2" s="1"/>
  <c r="C12" i="2"/>
  <c r="C11" i="2"/>
  <c r="D20" i="2"/>
  <c r="D24" i="2" s="1"/>
  <c r="D28" i="2" s="1"/>
  <c r="C20" i="2"/>
  <c r="C23" i="2" l="1"/>
  <c r="C27" i="2" s="1"/>
  <c r="C32" i="2" s="1"/>
  <c r="C24" i="2"/>
  <c r="C28" i="2" s="1"/>
  <c r="C26" i="2"/>
  <c r="C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</author>
  </authors>
  <commentList>
    <comment ref="B1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186"/>
          </rPr>
          <t>EPKK: Lämmastikusisaldus
 on võetud määrusest nr 71, lisa 1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B12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186"/>
          </rPr>
          <t>EPKK: Fosforisisaldus
 on võetud määrusest nr 71, lisa 1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<sst xmlns="http://schemas.openxmlformats.org/spreadsheetml/2006/main" count="41" uniqueCount="34">
  <si>
    <t>Looma liik, vanuse- või toodangurühm</t>
  </si>
  <si>
    <t>NB! Kasuta ainult kollaseid lahtreid andmete sisestamiseks!</t>
  </si>
  <si>
    <t>kogus, t</t>
  </si>
  <si>
    <t>N kg</t>
  </si>
  <si>
    <t>P kg</t>
  </si>
  <si>
    <t>K kg</t>
  </si>
  <si>
    <t>N, kg</t>
  </si>
  <si>
    <t>P, kg</t>
  </si>
  <si>
    <t>K, kg</t>
  </si>
  <si>
    <t>N kg/ha</t>
  </si>
  <si>
    <t>Ühe hektari kohta piirnorm, aastas</t>
  </si>
  <si>
    <t>P kg/ha (keskmiselt viie aasta peale)</t>
  </si>
  <si>
    <t>Karjatamise päeval tekib sõnnikut ühe looma kohta, kg</t>
  </si>
  <si>
    <t xml:space="preserve">Piirnormi ja tegeliku koguse vahe, aastas </t>
  </si>
  <si>
    <t>N kg/ perioodil</t>
  </si>
  <si>
    <t>Pkg/ perioodil</t>
  </si>
  <si>
    <t>K kg/ perioodil</t>
  </si>
  <si>
    <t>Ühe looma kohta tekib karjatamise päeval toitaineid (NPK):</t>
  </si>
  <si>
    <t>Sisestatud loomade arvu järgi jääb päevas karjamaale toitaineid (NPK):</t>
  </si>
  <si>
    <t>Teie poolt sisestatud karjatamisperioodil tekib looma kohta sõnnikut ja vastavalt toitaineid (NPK):</t>
  </si>
  <si>
    <r>
      <t xml:space="preserve">Sisestatud loomade ja päevade arvu järgi jääb vastaval perioodil karjamaale </t>
    </r>
    <r>
      <rPr>
        <b/>
        <u/>
        <sz val="11"/>
        <color rgb="FFFF0000"/>
        <rFont val="Calibri"/>
        <family val="2"/>
        <charset val="186"/>
        <scheme val="minor"/>
      </rPr>
      <t>1 ha kohta</t>
    </r>
    <r>
      <rPr>
        <sz val="11"/>
        <color theme="1"/>
        <rFont val="Calibri"/>
        <family val="2"/>
        <charset val="186"/>
        <scheme val="minor"/>
      </rPr>
      <t xml:space="preserve"> toitaineid (NPK):</t>
    </r>
  </si>
  <si>
    <t>NB! Kui arv on negatiivne (punane), näitab see,  et olete x kg/ha ületanud piirnormi, kui positiivne, näitab varu piirnormini.</t>
  </si>
  <si>
    <t>Sisesta karjatamistunnid päevas, h</t>
  </si>
  <si>
    <t>Sisesta karjatamise päevade arv</t>
  </si>
  <si>
    <t>Sisesta loomade arv karjatamise päeval</t>
  </si>
  <si>
    <t>Sisesta karjamaal/koplis veedetud päevade arv</t>
  </si>
  <si>
    <t>Sisesta karjatatava ala suurus, ha</t>
  </si>
  <si>
    <t>Sisestatud loomade ja päevade arvu järgi jääb vastaval perioodil karjamaale (kopli kohta) toitaineid (NPK):</t>
  </si>
  <si>
    <t>P kg/ha (NB! arvesta keskmiselt viie aasta peale)</t>
  </si>
  <si>
    <t>Lammaste ja kitsede karjatamisel maale jäävas sõnnikus sisalduvate toitainete (NPK) kalkulaator</t>
  </si>
  <si>
    <t>Lammas koos kuni üheaastase tallega, muu lammas</t>
  </si>
  <si>
    <t>Kits koos kuni üheaastase tallega, muu kits</t>
  </si>
  <si>
    <t>Maaeluministri 30.09.2019 määrus nr 73, lisa 1 tabeli järgi</t>
  </si>
  <si>
    <t>Kalkulaator on mõeldud abimeheks, mille vääral kasutamisel võivad andmed olla ebakorrektsed!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</si>
</sst>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[Red]\-0.0\ 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2"/>
      <color rgb="FFFF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u/>
      <sz val="11"/>
      <color rgb="FFFF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2" fillId="4" borderId="3" xfId="0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4" zoomScale="80" zoomScaleNormal="80" workbookViewId="0">
      <selection activeCell="I27" sqref="I27"/>
    </sheetView>
  </sheetViews>
  <sheetFormatPr defaultRowHeight="15" x14ac:dyDescent="0.25"/>
  <cols>
    <col min="1" max="1" width="22.42578125" customWidth="1"/>
    <col min="2" max="2" width="12.85546875" customWidth="1"/>
    <col min="3" max="3" width="22.42578125" customWidth="1"/>
    <col min="4" max="4" width="18.42578125" customWidth="1"/>
  </cols>
  <sheetData>
    <row r="1" spans="1:7" ht="18.75" x14ac:dyDescent="0.3">
      <c r="A1" s="16" t="s">
        <v>29</v>
      </c>
    </row>
    <row r="2" spans="1:7" s="1" customFormat="1" ht="15.75" x14ac:dyDescent="0.25">
      <c r="A2" s="1" t="s">
        <v>32</v>
      </c>
    </row>
    <row r="3" spans="1:7" s="1" customFormat="1" ht="15.75" x14ac:dyDescent="0.25">
      <c r="A3" s="2" t="s">
        <v>33</v>
      </c>
    </row>
    <row r="4" spans="1:7" s="1" customFormat="1" ht="15.75" x14ac:dyDescent="0.25"/>
    <row r="5" spans="1:7" s="17" customFormat="1" ht="29.1" customHeight="1" thickBot="1" x14ac:dyDescent="0.35">
      <c r="A5" s="26" t="s">
        <v>1</v>
      </c>
      <c r="B5" s="26"/>
      <c r="C5" s="26"/>
      <c r="D5" s="26"/>
    </row>
    <row r="6" spans="1:7" ht="54.6" customHeight="1" thickBot="1" x14ac:dyDescent="0.3">
      <c r="A6" s="37" t="s">
        <v>0</v>
      </c>
      <c r="B6" s="38"/>
      <c r="C6" s="20" t="s">
        <v>30</v>
      </c>
      <c r="D6" s="20" t="s">
        <v>31</v>
      </c>
      <c r="G6" s="9"/>
    </row>
    <row r="7" spans="1:7" ht="30" customHeight="1" x14ac:dyDescent="0.25">
      <c r="A7" s="34" t="s">
        <v>22</v>
      </c>
      <c r="B7" s="35"/>
      <c r="C7" s="7">
        <v>0</v>
      </c>
      <c r="D7" s="7">
        <v>0</v>
      </c>
    </row>
    <row r="8" spans="1:7" ht="30" hidden="1" customHeight="1" x14ac:dyDescent="0.25">
      <c r="A8" s="32" t="s">
        <v>12</v>
      </c>
      <c r="B8" s="36"/>
      <c r="C8" s="4">
        <f>2.3/365*1000/24*$C$7</f>
        <v>0</v>
      </c>
      <c r="D8" s="4">
        <f>2.2/365*1000/24*$D$7</f>
        <v>0</v>
      </c>
    </row>
    <row r="9" spans="1:7" ht="30" hidden="1" customHeight="1" x14ac:dyDescent="0.25">
      <c r="A9" s="27" t="s">
        <v>23</v>
      </c>
      <c r="B9" s="28"/>
      <c r="C9" s="6">
        <v>120</v>
      </c>
      <c r="D9" s="6">
        <v>120</v>
      </c>
    </row>
    <row r="10" spans="1:7" ht="30" hidden="1" customHeight="1" x14ac:dyDescent="0.25">
      <c r="A10" s="32" t="s">
        <v>19</v>
      </c>
      <c r="B10" s="14" t="s">
        <v>2</v>
      </c>
      <c r="C10" s="5">
        <f>2.3/365*1000/24*C$7*$C$9/1000</f>
        <v>0</v>
      </c>
      <c r="D10" s="4">
        <f>2.2/365*1000/24*$D$7*D9/1000</f>
        <v>0</v>
      </c>
    </row>
    <row r="11" spans="1:7" ht="30" hidden="1" customHeight="1" x14ac:dyDescent="0.25">
      <c r="A11" s="32"/>
      <c r="B11" s="14" t="s">
        <v>14</v>
      </c>
      <c r="C11" s="4">
        <f>C10*7.4</f>
        <v>0</v>
      </c>
      <c r="D11" s="4">
        <f>D10*7.6</f>
        <v>0</v>
      </c>
    </row>
    <row r="12" spans="1:7" ht="30" hidden="1" customHeight="1" x14ac:dyDescent="0.25">
      <c r="A12" s="32"/>
      <c r="B12" s="14" t="s">
        <v>15</v>
      </c>
      <c r="C12" s="4">
        <f>C10*1.2</f>
        <v>0</v>
      </c>
      <c r="D12" s="4">
        <f>D10*1.3</f>
        <v>0</v>
      </c>
    </row>
    <row r="13" spans="1:7" ht="30" hidden="1" customHeight="1" x14ac:dyDescent="0.25">
      <c r="A13" s="32"/>
      <c r="B13" s="14" t="s">
        <v>16</v>
      </c>
      <c r="C13" s="4">
        <f>12.8*C10</f>
        <v>0</v>
      </c>
      <c r="D13" s="4">
        <f>8.7*D10</f>
        <v>0</v>
      </c>
    </row>
    <row r="14" spans="1:7" ht="30" hidden="1" customHeight="1" x14ac:dyDescent="0.25">
      <c r="A14" s="33" t="s">
        <v>17</v>
      </c>
      <c r="B14" s="15" t="s">
        <v>6</v>
      </c>
      <c r="C14" s="5">
        <f>C8*(7.4/1000)</f>
        <v>0</v>
      </c>
      <c r="D14" s="5">
        <f>D8*(7.6/1000)</f>
        <v>0</v>
      </c>
    </row>
    <row r="15" spans="1:7" ht="30" hidden="1" customHeight="1" x14ac:dyDescent="0.25">
      <c r="A15" s="33"/>
      <c r="B15" s="15" t="s">
        <v>7</v>
      </c>
      <c r="C15" s="5">
        <f>C8*(1.2/1000)</f>
        <v>0</v>
      </c>
      <c r="D15" s="5">
        <f>D8*(1.3/1000)</f>
        <v>0</v>
      </c>
    </row>
    <row r="16" spans="1:7" ht="30" hidden="1" customHeight="1" x14ac:dyDescent="0.25">
      <c r="A16" s="33"/>
      <c r="B16" s="15" t="s">
        <v>8</v>
      </c>
      <c r="C16" s="5">
        <f>C8*(12.8/1000)</f>
        <v>0</v>
      </c>
      <c r="D16" s="5">
        <f>D8*(8.7/1000)</f>
        <v>0</v>
      </c>
    </row>
    <row r="17" spans="1:7" ht="30" customHeight="1" x14ac:dyDescent="0.25">
      <c r="A17" s="27" t="s">
        <v>24</v>
      </c>
      <c r="B17" s="28"/>
      <c r="C17" s="6">
        <v>0</v>
      </c>
      <c r="D17" s="6">
        <v>0</v>
      </c>
    </row>
    <row r="18" spans="1:7" ht="30" hidden="1" customHeight="1" x14ac:dyDescent="0.25">
      <c r="A18" s="32" t="s">
        <v>18</v>
      </c>
      <c r="B18" s="15" t="s">
        <v>6</v>
      </c>
      <c r="C18" s="5">
        <f>C17*C14</f>
        <v>0</v>
      </c>
      <c r="D18" s="5">
        <f t="shared" ref="D18" si="0">D17*D14</f>
        <v>0</v>
      </c>
    </row>
    <row r="19" spans="1:7" ht="30" hidden="1" customHeight="1" x14ac:dyDescent="0.25">
      <c r="A19" s="32"/>
      <c r="B19" s="15" t="s">
        <v>7</v>
      </c>
      <c r="C19" s="5">
        <f>C17*C15</f>
        <v>0</v>
      </c>
      <c r="D19" s="5">
        <f t="shared" ref="D19" si="1">D17*D15</f>
        <v>0</v>
      </c>
    </row>
    <row r="20" spans="1:7" ht="30" hidden="1" customHeight="1" x14ac:dyDescent="0.25">
      <c r="A20" s="32"/>
      <c r="B20" s="15" t="s">
        <v>8</v>
      </c>
      <c r="C20" s="5">
        <f>C17*C16</f>
        <v>0</v>
      </c>
      <c r="D20" s="5">
        <f t="shared" ref="D20" si="2">D17*D16</f>
        <v>0</v>
      </c>
    </row>
    <row r="21" spans="1:7" ht="30" customHeight="1" x14ac:dyDescent="0.25">
      <c r="A21" s="27" t="s">
        <v>25</v>
      </c>
      <c r="B21" s="28"/>
      <c r="C21" s="6">
        <v>0</v>
      </c>
      <c r="D21" s="6">
        <v>0</v>
      </c>
    </row>
    <row r="22" spans="1:7" ht="30" customHeight="1" x14ac:dyDescent="0.25">
      <c r="A22" s="31" t="s">
        <v>27</v>
      </c>
      <c r="B22" s="8" t="s">
        <v>3</v>
      </c>
      <c r="C22" s="4">
        <f>C21*C18</f>
        <v>0</v>
      </c>
      <c r="D22" s="4">
        <f t="shared" ref="D22" si="3">D21*D18</f>
        <v>0</v>
      </c>
    </row>
    <row r="23" spans="1:7" ht="30" customHeight="1" x14ac:dyDescent="0.25">
      <c r="A23" s="31"/>
      <c r="B23" s="8" t="s">
        <v>4</v>
      </c>
      <c r="C23" s="4">
        <f>C21*C19</f>
        <v>0</v>
      </c>
      <c r="D23" s="4">
        <f t="shared" ref="D23" si="4">D21*D19</f>
        <v>0</v>
      </c>
    </row>
    <row r="24" spans="1:7" ht="30" customHeight="1" x14ac:dyDescent="0.25">
      <c r="A24" s="31"/>
      <c r="B24" s="8" t="s">
        <v>5</v>
      </c>
      <c r="C24" s="4">
        <f>C21*C20</f>
        <v>0</v>
      </c>
      <c r="D24" s="4">
        <f t="shared" ref="D24" si="5">D21*D20</f>
        <v>0</v>
      </c>
    </row>
    <row r="25" spans="1:7" ht="21.95" customHeight="1" x14ac:dyDescent="0.25">
      <c r="A25" s="29" t="s">
        <v>26</v>
      </c>
      <c r="B25" s="30"/>
      <c r="C25" s="6">
        <v>0</v>
      </c>
      <c r="D25" s="6">
        <v>0</v>
      </c>
    </row>
    <row r="26" spans="1:7" ht="30" customHeight="1" x14ac:dyDescent="0.25">
      <c r="A26" s="31" t="s">
        <v>20</v>
      </c>
      <c r="B26" s="8" t="s">
        <v>3</v>
      </c>
      <c r="C26" s="4" t="e">
        <f>C22/C25</f>
        <v>#DIV/0!</v>
      </c>
      <c r="D26" s="4" t="e">
        <f t="shared" ref="D26" si="6">D22/D25</f>
        <v>#DIV/0!</v>
      </c>
    </row>
    <row r="27" spans="1:7" ht="30" customHeight="1" x14ac:dyDescent="0.25">
      <c r="A27" s="31"/>
      <c r="B27" s="3" t="s">
        <v>4</v>
      </c>
      <c r="C27" s="4" t="e">
        <f>C23/C25</f>
        <v>#DIV/0!</v>
      </c>
      <c r="D27" s="4" t="e">
        <f t="shared" ref="D27" si="7">D23/D25</f>
        <v>#DIV/0!</v>
      </c>
    </row>
    <row r="28" spans="1:7" ht="30" customHeight="1" x14ac:dyDescent="0.25">
      <c r="A28" s="31"/>
      <c r="B28" s="8" t="s">
        <v>5</v>
      </c>
      <c r="C28" s="4" t="e">
        <f>C24/C25</f>
        <v>#DIV/0!</v>
      </c>
      <c r="D28" s="4" t="e">
        <f t="shared" ref="D28" si="8">D24/D25</f>
        <v>#DIV/0!</v>
      </c>
    </row>
    <row r="29" spans="1:7" ht="38.450000000000003" customHeight="1" x14ac:dyDescent="0.25">
      <c r="A29" s="22" t="s">
        <v>10</v>
      </c>
      <c r="B29" s="10" t="s">
        <v>9</v>
      </c>
      <c r="C29" s="11">
        <v>170</v>
      </c>
      <c r="D29" s="11">
        <v>170</v>
      </c>
    </row>
    <row r="30" spans="1:7" ht="60" customHeight="1" x14ac:dyDescent="0.25">
      <c r="A30" s="22"/>
      <c r="B30" s="12" t="s">
        <v>11</v>
      </c>
      <c r="C30" s="11">
        <v>25</v>
      </c>
      <c r="D30" s="11">
        <v>25</v>
      </c>
    </row>
    <row r="31" spans="1:7" ht="38.450000000000003" customHeight="1" x14ac:dyDescent="0.25">
      <c r="A31" s="23" t="s">
        <v>13</v>
      </c>
      <c r="B31" s="21" t="s">
        <v>9</v>
      </c>
      <c r="C31" s="13" t="e">
        <f>C29-C26</f>
        <v>#DIV/0!</v>
      </c>
      <c r="D31" s="13" t="e">
        <f t="shared" ref="D31" si="9">D29-D26</f>
        <v>#DIV/0!</v>
      </c>
      <c r="E31" s="25" t="s">
        <v>21</v>
      </c>
      <c r="F31" s="25"/>
      <c r="G31" s="25"/>
    </row>
    <row r="32" spans="1:7" ht="96.6" customHeight="1" thickBot="1" x14ac:dyDescent="0.3">
      <c r="A32" s="24"/>
      <c r="B32" s="18" t="s">
        <v>28</v>
      </c>
      <c r="C32" s="19" t="e">
        <f>C30-C27</f>
        <v>#DIV/0!</v>
      </c>
      <c r="D32" s="19" t="e">
        <f t="shared" ref="D32" si="10">D30-D27</f>
        <v>#DIV/0!</v>
      </c>
      <c r="E32" s="25"/>
      <c r="F32" s="25"/>
      <c r="G32" s="25"/>
    </row>
  </sheetData>
  <mergeCells count="16">
    <mergeCell ref="A29:A30"/>
    <mergeCell ref="A31:A32"/>
    <mergeCell ref="E31:G32"/>
    <mergeCell ref="A5:D5"/>
    <mergeCell ref="A17:B17"/>
    <mergeCell ref="A21:B21"/>
    <mergeCell ref="A25:B25"/>
    <mergeCell ref="A26:A28"/>
    <mergeCell ref="A18:A20"/>
    <mergeCell ref="A22:A24"/>
    <mergeCell ref="A10:A13"/>
    <mergeCell ref="A14:A16"/>
    <mergeCell ref="A7:B7"/>
    <mergeCell ref="A8:B8"/>
    <mergeCell ref="A6:B6"/>
    <mergeCell ref="A9:B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A932ECE71B654D84684433096177A9" ma:contentTypeVersion="10" ma:contentTypeDescription="Create a new document." ma:contentTypeScope="" ma:versionID="23b6a7ea5de4897b0c319493ae041353">
  <xsd:schema xmlns:xsd="http://www.w3.org/2001/XMLSchema" xmlns:xs="http://www.w3.org/2001/XMLSchema" xmlns:p="http://schemas.microsoft.com/office/2006/metadata/properties" xmlns:ns2="094249d1-8f76-4795-bb30-710e080d2d50" xmlns:ns3="5321c6c1-7b76-4900-9e81-e7ad817ef4ac" targetNamespace="http://schemas.microsoft.com/office/2006/metadata/properties" ma:root="true" ma:fieldsID="9c13bfd4fcf8c4415ae086359c9da96d" ns2:_="" ns3:_="">
    <xsd:import namespace="094249d1-8f76-4795-bb30-710e080d2d50"/>
    <xsd:import namespace="5321c6c1-7b76-4900-9e81-e7ad817ef4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249d1-8f76-4795-bb30-710e080d2d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1c6c1-7b76-4900-9e81-e7ad817ef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8A3A2A-F06A-4F04-8629-4FA65CE0D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249d1-8f76-4795-bb30-710e080d2d50"/>
    <ds:schemaRef ds:uri="5321c6c1-7b76-4900-9e81-e7ad817ef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99F7E1-8113-4D28-8033-BD031CA5AF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EEC35A-32C8-4FF4-A95E-24F2BB169A9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Helja</dc:creator>
  <cp:lastModifiedBy>Riina Maruštšak</cp:lastModifiedBy>
  <dcterms:created xsi:type="dcterms:W3CDTF">2017-01-10T16:28:14Z</dcterms:created>
  <dcterms:modified xsi:type="dcterms:W3CDTF">2019-11-19T08:47:05Z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0x010100F2A932ECE71B654D84684433096177A9</vt:lpwstr>
  </property>
</Properties>
</file>