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inaMaruštšak\Desktop\Koduleht\Veiste ja lammaste kalkulaator_väetamine\"/>
    </mc:Choice>
  </mc:AlternateContent>
  <xr:revisionPtr revIDLastSave="0" documentId="13_ncr:1_{A82996C3-372A-4545-BC01-B174440B2F91}" xr6:coauthVersionLast="45" xr6:coauthVersionMax="45" xr10:uidLastSave="{00000000-0000-0000-0000-000000000000}"/>
  <bookViews>
    <workbookView xWindow="450" yWindow="540" windowWidth="13470" windowHeight="16575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2" l="1"/>
  <c r="C11" i="2" s="1"/>
  <c r="H10" i="2"/>
  <c r="G10" i="2"/>
  <c r="F10" i="2"/>
  <c r="E10" i="2"/>
  <c r="D10" i="2"/>
  <c r="H8" i="2"/>
  <c r="G8" i="2"/>
  <c r="F8" i="2"/>
  <c r="E8" i="2"/>
  <c r="D8" i="2"/>
  <c r="C8" i="2"/>
  <c r="C14" i="2" s="1"/>
  <c r="C15" i="2" l="1"/>
  <c r="C19" i="2" s="1"/>
  <c r="C23" i="2" s="1"/>
  <c r="C27" i="2" s="1"/>
  <c r="C32" i="2" s="1"/>
  <c r="H16" i="2"/>
  <c r="H20" i="2" s="1"/>
  <c r="H24" i="2" s="1"/>
  <c r="H28" i="2" s="1"/>
  <c r="E16" i="2"/>
  <c r="E20" i="2" s="1"/>
  <c r="E24" i="2" s="1"/>
  <c r="E28" i="2" s="1"/>
  <c r="F14" i="2"/>
  <c r="F18" i="2" s="1"/>
  <c r="F22" i="2" s="1"/>
  <c r="F26" i="2" s="1"/>
  <c r="F31" i="2" s="1"/>
  <c r="D16" i="2"/>
  <c r="D20" i="2" s="1"/>
  <c r="D24" i="2" s="1"/>
  <c r="D28" i="2" s="1"/>
  <c r="G15" i="2"/>
  <c r="G19" i="2" s="1"/>
  <c r="G23" i="2" s="1"/>
  <c r="G27" i="2" s="1"/>
  <c r="G32" i="2" s="1"/>
  <c r="C16" i="2"/>
  <c r="C20" i="2" s="1"/>
  <c r="C24" i="2" s="1"/>
  <c r="C28" i="2" s="1"/>
  <c r="E14" i="2"/>
  <c r="E18" i="2" s="1"/>
  <c r="E22" i="2" s="1"/>
  <c r="E26" i="2" s="1"/>
  <c r="E31" i="2" s="1"/>
  <c r="F15" i="2"/>
  <c r="F19" i="2" s="1"/>
  <c r="F23" i="2" s="1"/>
  <c r="F27" i="2" s="1"/>
  <c r="F32" i="2" s="1"/>
  <c r="G16" i="2"/>
  <c r="G20" i="2" s="1"/>
  <c r="G24" i="2" s="1"/>
  <c r="G28" i="2" s="1"/>
  <c r="D14" i="2"/>
  <c r="D18" i="2" s="1"/>
  <c r="D22" i="2" s="1"/>
  <c r="D26" i="2" s="1"/>
  <c r="D31" i="2" s="1"/>
  <c r="E15" i="2"/>
  <c r="E19" i="2" s="1"/>
  <c r="E23" i="2" s="1"/>
  <c r="E27" i="2" s="1"/>
  <c r="E32" i="2" s="1"/>
  <c r="F16" i="2"/>
  <c r="F20" i="2" s="1"/>
  <c r="F24" i="2" s="1"/>
  <c r="F28" i="2" s="1"/>
  <c r="H14" i="2"/>
  <c r="H18" i="2" s="1"/>
  <c r="H22" i="2" s="1"/>
  <c r="H26" i="2" s="1"/>
  <c r="H31" i="2" s="1"/>
  <c r="C18" i="2"/>
  <c r="D15" i="2"/>
  <c r="D19" i="2" s="1"/>
  <c r="D23" i="2" s="1"/>
  <c r="D27" i="2" s="1"/>
  <c r="D32" i="2" s="1"/>
  <c r="G14" i="2"/>
  <c r="G18" i="2" s="1"/>
  <c r="G22" i="2" s="1"/>
  <c r="G26" i="2" s="1"/>
  <c r="G31" i="2" s="1"/>
  <c r="H15" i="2"/>
  <c r="H19" i="2" s="1"/>
  <c r="H23" i="2" s="1"/>
  <c r="H27" i="2" s="1"/>
  <c r="H32" i="2" s="1"/>
  <c r="C22" i="2" l="1"/>
  <c r="C26" i="2" s="1"/>
  <c r="C31" i="2" s="1"/>
  <c r="E11" i="2"/>
  <c r="E13" i="2"/>
  <c r="E12" i="2"/>
  <c r="F11" i="2"/>
  <c r="F13" i="2"/>
  <c r="F12" i="2"/>
  <c r="D11" i="2"/>
  <c r="D12" i="2"/>
  <c r="D13" i="2"/>
  <c r="C12" i="2"/>
  <c r="C13" i="2"/>
  <c r="G11" i="2"/>
  <c r="G12" i="2"/>
  <c r="G13" i="2"/>
  <c r="H11" i="2"/>
  <c r="H12" i="2"/>
  <c r="H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</author>
  </authors>
  <commentList>
    <comment ref="C6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Lisa 1: Aastatoodang 8725 kg piima; 270,4 kg piimavalku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B11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186"/>
          </rPr>
          <t>EPKK: Lämmastikusisaldus
 on võetud määrusest nr 71, lisa 1</t>
        </r>
        <r>
          <rPr>
            <sz val="9"/>
            <color indexed="81"/>
            <rFont val="Segoe UI"/>
            <family val="2"/>
            <charset val="186"/>
          </rPr>
          <t xml:space="preserve">
</t>
        </r>
      </text>
    </comment>
    <comment ref="B12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186"/>
          </rPr>
          <t>EPKK: Fosforisisaldus
 on võetud määrusest nr 71, lisa 1</t>
        </r>
        <r>
          <rPr>
            <sz val="9"/>
            <color indexed="81"/>
            <rFont val="Segoe UI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<sst xmlns="http://schemas.openxmlformats.org/spreadsheetml/2006/main" count="45" uniqueCount="38">
  <si>
    <t>Looma liik, vanuse- või toodangurühm</t>
  </si>
  <si>
    <t>Piimalehmad</t>
  </si>
  <si>
    <t>Ammlehmad, lihaveised (üle 24 kuu)</t>
  </si>
  <si>
    <t>Lehmvasikad (0…6 kuud)</t>
  </si>
  <si>
    <t>Pullvasikad (0…6 kuud)</t>
  </si>
  <si>
    <t>Pullmullikad (6 kuud… realiseerimine)</t>
  </si>
  <si>
    <t>kogus, t</t>
  </si>
  <si>
    <t>N kg</t>
  </si>
  <si>
    <t>P kg</t>
  </si>
  <si>
    <t>K kg</t>
  </si>
  <si>
    <t>N, kg</t>
  </si>
  <si>
    <t>P, kg</t>
  </si>
  <si>
    <t>K, kg</t>
  </si>
  <si>
    <t>N kg/ha</t>
  </si>
  <si>
    <t>Ühe hektari kohta piirnorm, aastas</t>
  </si>
  <si>
    <t>P kg/ha (keskmiselt viie aasta peale)</t>
  </si>
  <si>
    <t>Karjatamise päeval tekib sõnnikut ühe looma kohta, kg</t>
  </si>
  <si>
    <t xml:space="preserve">Piirnormi ja tegeliku koguse vahe, aastas </t>
  </si>
  <si>
    <t>N kg/ perioodil</t>
  </si>
  <si>
    <t>Pkg/ perioodil</t>
  </si>
  <si>
    <t>K kg/ perioodil</t>
  </si>
  <si>
    <t>Ühe looma kohta tekib karjatamise päeval toitaineid (NPK):</t>
  </si>
  <si>
    <t>Sisestatud loomade arvu järgi jääb päevas karjamaale toitaineid (NPK):</t>
  </si>
  <si>
    <t>Teie poolt sisestatud karjatamisperioodil tekib looma kohta sõnnikut ja vastavalt toitaineid (NPK):</t>
  </si>
  <si>
    <r>
      <t xml:space="preserve">Sisestatud loomade ja päevade arvu järgi jääb vastaval perioodil karjamaale </t>
    </r>
    <r>
      <rPr>
        <b/>
        <u/>
        <sz val="11"/>
        <color rgb="FFFF0000"/>
        <rFont val="Calibri"/>
        <family val="2"/>
        <charset val="186"/>
        <scheme val="minor"/>
      </rPr>
      <t>1 ha kohta</t>
    </r>
    <r>
      <rPr>
        <sz val="11"/>
        <color theme="1"/>
        <rFont val="Calibri"/>
        <family val="2"/>
        <charset val="186"/>
        <scheme val="minor"/>
      </rPr>
      <t xml:space="preserve"> toitaineid (NPK):</t>
    </r>
  </si>
  <si>
    <t>NB! Kui arv on negatiivne (punane), näitab see,  et olete x kg/ha ületanud piirnormi, kui positiivne, näitab varu piirnormini.</t>
  </si>
  <si>
    <t>Sisesta karjatamistunnid päevas, h</t>
  </si>
  <si>
    <t>Sisesta karjatamise päevade arv</t>
  </si>
  <si>
    <t>Sisesta loomade arv karjatamise päeval</t>
  </si>
  <si>
    <t>Sisesta karjamaal/koplis veedetud päevade arv</t>
  </si>
  <si>
    <t>Sisesta karjatatava ala suurus, ha</t>
  </si>
  <si>
    <t>Sisestatud loomade ja päevade arvu järgi jääb vastaval perioodil karjamaale (kopli kohta) toitaineid (NPK):</t>
  </si>
  <si>
    <t>P kg/ha (NB! arvesta keskmiselt viie aasta peale)</t>
  </si>
  <si>
    <t>Loomade karjatamisel maale jäävas sõnnikus sisalduvate toitainete (NPK) kalkulaator</t>
  </si>
  <si>
    <t>NB! Kasuta ainult kollaseid lahtreid andmete sisestamiseks! Teisi lahtreid ära puutu!</t>
  </si>
  <si>
    <t>Kalkulaator on mõeldud abimeheks, mille vääral kasutamisel võivad andmed olla ebakorrektsed!</t>
  </si>
  <si>
    <t>Maaeluministri 30.09.2019 määrus nr 73, lisa 1 tabeli järgi</t>
  </si>
  <si>
    <t>Lehmmullikad (6 kuud… poegimine)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</si>
</sst>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;[Red]\-0.0\ 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2"/>
      <color theme="1"/>
      <name val="Calibri"/>
      <family val="2"/>
      <charset val="186"/>
      <scheme val="minor"/>
    </font>
    <font>
      <sz val="9"/>
      <color indexed="81"/>
      <name val="Segoe UI"/>
      <family val="2"/>
      <charset val="186"/>
    </font>
    <font>
      <b/>
      <sz val="9"/>
      <color indexed="81"/>
      <name val="Segoe UI"/>
      <family val="2"/>
      <charset val="186"/>
    </font>
    <font>
      <b/>
      <sz val="12"/>
      <color rgb="FFFF0000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u/>
      <sz val="11"/>
      <color rgb="FFFF00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0" xfId="0" applyFont="1"/>
    <xf numFmtId="0" fontId="13" fillId="0" borderId="0" xfId="0" applyFont="1"/>
    <xf numFmtId="0" fontId="4" fillId="2" borderId="6" xfId="0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5" fontId="1" fillId="4" borderId="6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/>
    </xf>
    <xf numFmtId="165" fontId="1" fillId="4" borderId="4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="80" zoomScaleNormal="80" workbookViewId="0">
      <selection activeCell="I23" sqref="I23"/>
    </sheetView>
  </sheetViews>
  <sheetFormatPr defaultRowHeight="15" x14ac:dyDescent="0.25"/>
  <cols>
    <col min="1" max="1" width="22.42578125" customWidth="1"/>
    <col min="2" max="2" width="12.85546875" customWidth="1"/>
    <col min="3" max="3" width="14" customWidth="1"/>
    <col min="4" max="4" width="16" customWidth="1"/>
    <col min="5" max="5" width="16.140625" customWidth="1"/>
    <col min="6" max="6" width="12.28515625" customWidth="1"/>
    <col min="7" max="7" width="15.85546875" customWidth="1"/>
    <col min="8" max="8" width="19.140625" customWidth="1"/>
  </cols>
  <sheetData>
    <row r="1" spans="1:11" ht="18.75" x14ac:dyDescent="0.3">
      <c r="A1" s="16" t="s">
        <v>33</v>
      </c>
    </row>
    <row r="2" spans="1:11" s="1" customFormat="1" ht="15.75" x14ac:dyDescent="0.25">
      <c r="A2" s="1" t="s">
        <v>36</v>
      </c>
    </row>
    <row r="3" spans="1:11" s="1" customFormat="1" ht="15.75" x14ac:dyDescent="0.25">
      <c r="A3" s="2" t="s">
        <v>35</v>
      </c>
    </row>
    <row r="4" spans="1:11" s="1" customFormat="1" ht="15.75" x14ac:dyDescent="0.25"/>
    <row r="5" spans="1:11" s="17" customFormat="1" ht="29.1" customHeight="1" thickBot="1" x14ac:dyDescent="0.35">
      <c r="A5" s="34" t="s">
        <v>34</v>
      </c>
      <c r="B5" s="34"/>
      <c r="C5" s="34"/>
      <c r="D5" s="34"/>
      <c r="E5" s="34"/>
      <c r="F5" s="34"/>
      <c r="G5" s="34"/>
    </row>
    <row r="6" spans="1:11" ht="54.6" customHeight="1" thickBot="1" x14ac:dyDescent="0.3">
      <c r="A6" s="45" t="s">
        <v>0</v>
      </c>
      <c r="B6" s="46"/>
      <c r="C6" s="27" t="s">
        <v>1</v>
      </c>
      <c r="D6" s="27" t="s">
        <v>2</v>
      </c>
      <c r="E6" s="27" t="s">
        <v>3</v>
      </c>
      <c r="F6" s="27" t="s">
        <v>4</v>
      </c>
      <c r="G6" s="27" t="s">
        <v>37</v>
      </c>
      <c r="H6" s="28" t="s">
        <v>5</v>
      </c>
      <c r="K6" s="9"/>
    </row>
    <row r="7" spans="1:11" ht="30" customHeight="1" x14ac:dyDescent="0.25">
      <c r="A7" s="42" t="s">
        <v>26</v>
      </c>
      <c r="B7" s="43"/>
      <c r="C7" s="7">
        <v>0</v>
      </c>
      <c r="D7" s="7">
        <v>0</v>
      </c>
      <c r="E7" s="7">
        <v>0</v>
      </c>
      <c r="F7" s="7">
        <v>0</v>
      </c>
      <c r="G7" s="7">
        <v>0</v>
      </c>
      <c r="H7" s="26">
        <v>0</v>
      </c>
    </row>
    <row r="8" spans="1:11" ht="30" hidden="1" customHeight="1" x14ac:dyDescent="0.25">
      <c r="A8" s="40" t="s">
        <v>16</v>
      </c>
      <c r="B8" s="44"/>
      <c r="C8" s="4">
        <f>22.9/365*1000/24*$C$7</f>
        <v>0</v>
      </c>
      <c r="D8" s="4">
        <f>8.3/365*1000/24*$D$7</f>
        <v>0</v>
      </c>
      <c r="E8" s="4">
        <f>2.6/365*1000/24*$E$7</f>
        <v>0</v>
      </c>
      <c r="F8" s="4">
        <f>2.4/365*1000/24*$F$7</f>
        <v>0</v>
      </c>
      <c r="G8" s="4">
        <f>11.4/365*1000/24*$G$7</f>
        <v>0</v>
      </c>
      <c r="H8" s="19">
        <f>7/365*1000/24*$H$7</f>
        <v>0</v>
      </c>
    </row>
    <row r="9" spans="1:11" ht="30" hidden="1" customHeight="1" x14ac:dyDescent="0.25">
      <c r="A9" s="35" t="s">
        <v>27</v>
      </c>
      <c r="B9" s="36"/>
      <c r="C9" s="6">
        <v>120</v>
      </c>
      <c r="D9" s="6">
        <v>120</v>
      </c>
      <c r="E9" s="6">
        <v>120</v>
      </c>
      <c r="F9" s="6">
        <v>120</v>
      </c>
      <c r="G9" s="6">
        <v>120</v>
      </c>
      <c r="H9" s="18">
        <v>120</v>
      </c>
    </row>
    <row r="10" spans="1:11" ht="30" hidden="1" customHeight="1" x14ac:dyDescent="0.25">
      <c r="A10" s="40" t="s">
        <v>23</v>
      </c>
      <c r="B10" s="14" t="s">
        <v>6</v>
      </c>
      <c r="C10" s="5">
        <f>22.9/365*1000/24*C$7*$C$9/1000</f>
        <v>0</v>
      </c>
      <c r="D10" s="4">
        <f>8.3/365*1000/24*$D$7*D9/1000</f>
        <v>0</v>
      </c>
      <c r="E10" s="4">
        <f>2.6/365*1000/24*$E$7*E9/1000</f>
        <v>0</v>
      </c>
      <c r="F10" s="4">
        <f>2.4/365*1000/24*$F$7*F9/1000</f>
        <v>0</v>
      </c>
      <c r="G10" s="4">
        <f>11.4/365*1000/24*$G$7*G9/1000</f>
        <v>0</v>
      </c>
      <c r="H10" s="19">
        <f>7/365*1000/24*$H$7*H9/1000</f>
        <v>0</v>
      </c>
    </row>
    <row r="11" spans="1:11" ht="30" hidden="1" customHeight="1" x14ac:dyDescent="0.25">
      <c r="A11" s="40"/>
      <c r="B11" s="14" t="s">
        <v>18</v>
      </c>
      <c r="C11" s="4">
        <f>C10*5.9</f>
        <v>0</v>
      </c>
      <c r="D11" s="4">
        <f>D10*8.7</f>
        <v>0</v>
      </c>
      <c r="E11" s="4">
        <f>E10*6.7</f>
        <v>0</v>
      </c>
      <c r="F11" s="4">
        <f>F10*5.9</f>
        <v>0</v>
      </c>
      <c r="G11" s="4">
        <f>G10*5.1</f>
        <v>0</v>
      </c>
      <c r="H11" s="19">
        <f>H10*5.9</f>
        <v>0</v>
      </c>
    </row>
    <row r="12" spans="1:11" ht="30" hidden="1" customHeight="1" x14ac:dyDescent="0.25">
      <c r="A12" s="40"/>
      <c r="B12" s="14" t="s">
        <v>19</v>
      </c>
      <c r="C12" s="4">
        <f>C10*1.3</f>
        <v>0</v>
      </c>
      <c r="D12" s="4">
        <f>D10*0.8</f>
        <v>0</v>
      </c>
      <c r="E12" s="4">
        <f>0.8*E10</f>
        <v>0</v>
      </c>
      <c r="F12" s="4">
        <f>0.6*F10</f>
        <v>0</v>
      </c>
      <c r="G12" s="4">
        <f>1*G10</f>
        <v>0</v>
      </c>
      <c r="H12" s="19">
        <f>1*H10</f>
        <v>0</v>
      </c>
    </row>
    <row r="13" spans="1:11" ht="30" hidden="1" customHeight="1" x14ac:dyDescent="0.25">
      <c r="A13" s="40"/>
      <c r="B13" s="14" t="s">
        <v>20</v>
      </c>
      <c r="C13" s="4">
        <f>4.4*C10</f>
        <v>0</v>
      </c>
      <c r="D13" s="4">
        <f>8.7*D10</f>
        <v>0</v>
      </c>
      <c r="E13" s="4">
        <f>6.7*E10</f>
        <v>0</v>
      </c>
      <c r="F13" s="4">
        <f>3.8*F10</f>
        <v>0</v>
      </c>
      <c r="G13" s="4">
        <f>4.3*G10</f>
        <v>0</v>
      </c>
      <c r="H13" s="19">
        <f>3.5*H10</f>
        <v>0</v>
      </c>
    </row>
    <row r="14" spans="1:11" ht="30" hidden="1" customHeight="1" x14ac:dyDescent="0.25">
      <c r="A14" s="41" t="s">
        <v>21</v>
      </c>
      <c r="B14" s="15" t="s">
        <v>10</v>
      </c>
      <c r="C14" s="5">
        <f>C8*(5.9/1000)</f>
        <v>0</v>
      </c>
      <c r="D14" s="5">
        <f>D8*(8.7/1000)</f>
        <v>0</v>
      </c>
      <c r="E14" s="5">
        <f>E8*(6.7/1000)</f>
        <v>0</v>
      </c>
      <c r="F14" s="5">
        <f>F8*(5.9/1000)</f>
        <v>0</v>
      </c>
      <c r="G14" s="5">
        <f>G8*(5.1/1000)</f>
        <v>0</v>
      </c>
      <c r="H14" s="20">
        <f>H8*(5.9/1000)</f>
        <v>0</v>
      </c>
    </row>
    <row r="15" spans="1:11" ht="30" hidden="1" customHeight="1" x14ac:dyDescent="0.25">
      <c r="A15" s="41"/>
      <c r="B15" s="15" t="s">
        <v>11</v>
      </c>
      <c r="C15" s="5">
        <f>C8*(1.3/1000)</f>
        <v>0</v>
      </c>
      <c r="D15" s="5">
        <f>D8*(0.8/1000)</f>
        <v>0</v>
      </c>
      <c r="E15" s="5">
        <f>E8*(0.8/1000)</f>
        <v>0</v>
      </c>
      <c r="F15" s="5">
        <f>F8*(0.6/1000)</f>
        <v>0</v>
      </c>
      <c r="G15" s="5">
        <f>G8*(1/1000)</f>
        <v>0</v>
      </c>
      <c r="H15" s="20">
        <f>H8*(1/1000)</f>
        <v>0</v>
      </c>
    </row>
    <row r="16" spans="1:11" ht="30" hidden="1" customHeight="1" x14ac:dyDescent="0.25">
      <c r="A16" s="41"/>
      <c r="B16" s="15" t="s">
        <v>12</v>
      </c>
      <c r="C16" s="5">
        <f>C8*(4.4/1000)</f>
        <v>0</v>
      </c>
      <c r="D16" s="5">
        <f>D8*(8.7/1000)</f>
        <v>0</v>
      </c>
      <c r="E16" s="5">
        <f>E8*(6.7/1000)</f>
        <v>0</v>
      </c>
      <c r="F16" s="5">
        <f>F8*(3.8/1000)</f>
        <v>0</v>
      </c>
      <c r="G16" s="5">
        <f>G8*(4.3/1000)</f>
        <v>0</v>
      </c>
      <c r="H16" s="20">
        <f>H8*(3.5/1000)</f>
        <v>0</v>
      </c>
    </row>
    <row r="17" spans="1:11" ht="30" customHeight="1" x14ac:dyDescent="0.25">
      <c r="A17" s="35" t="s">
        <v>28</v>
      </c>
      <c r="B17" s="36"/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18">
        <v>0</v>
      </c>
    </row>
    <row r="18" spans="1:11" ht="30" hidden="1" customHeight="1" x14ac:dyDescent="0.25">
      <c r="A18" s="40" t="s">
        <v>22</v>
      </c>
      <c r="B18" s="15" t="s">
        <v>10</v>
      </c>
      <c r="C18" s="5">
        <f>C17*C14</f>
        <v>0</v>
      </c>
      <c r="D18" s="5">
        <f t="shared" ref="D18:H18" si="0">D17*D14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20">
        <f t="shared" si="0"/>
        <v>0</v>
      </c>
    </row>
    <row r="19" spans="1:11" ht="30" hidden="1" customHeight="1" x14ac:dyDescent="0.25">
      <c r="A19" s="40"/>
      <c r="B19" s="15" t="s">
        <v>11</v>
      </c>
      <c r="C19" s="5">
        <f>C17*C15</f>
        <v>0</v>
      </c>
      <c r="D19" s="5">
        <f t="shared" ref="D19:H19" si="1">D17*D15</f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20">
        <f t="shared" si="1"/>
        <v>0</v>
      </c>
    </row>
    <row r="20" spans="1:11" ht="30" hidden="1" customHeight="1" x14ac:dyDescent="0.25">
      <c r="A20" s="40"/>
      <c r="B20" s="15" t="s">
        <v>12</v>
      </c>
      <c r="C20" s="5">
        <f>C17*C16</f>
        <v>0</v>
      </c>
      <c r="D20" s="5">
        <f t="shared" ref="D20:H20" si="2">D17*D16</f>
        <v>0</v>
      </c>
      <c r="E20" s="5">
        <f t="shared" si="2"/>
        <v>0</v>
      </c>
      <c r="F20" s="5">
        <f t="shared" si="2"/>
        <v>0</v>
      </c>
      <c r="G20" s="5">
        <f t="shared" si="2"/>
        <v>0</v>
      </c>
      <c r="H20" s="20">
        <f t="shared" si="2"/>
        <v>0</v>
      </c>
    </row>
    <row r="21" spans="1:11" ht="30" customHeight="1" x14ac:dyDescent="0.25">
      <c r="A21" s="35" t="s">
        <v>29</v>
      </c>
      <c r="B21" s="36"/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18">
        <v>0</v>
      </c>
    </row>
    <row r="22" spans="1:11" ht="30" customHeight="1" x14ac:dyDescent="0.25">
      <c r="A22" s="39" t="s">
        <v>31</v>
      </c>
      <c r="B22" s="8" t="s">
        <v>7</v>
      </c>
      <c r="C22" s="4">
        <f t="shared" ref="C22:H22" si="3">C21*C18</f>
        <v>0</v>
      </c>
      <c r="D22" s="4">
        <f t="shared" si="3"/>
        <v>0</v>
      </c>
      <c r="E22" s="4">
        <f t="shared" si="3"/>
        <v>0</v>
      </c>
      <c r="F22" s="4">
        <f t="shared" si="3"/>
        <v>0</v>
      </c>
      <c r="G22" s="4">
        <f t="shared" si="3"/>
        <v>0</v>
      </c>
      <c r="H22" s="19">
        <f t="shared" si="3"/>
        <v>0</v>
      </c>
    </row>
    <row r="23" spans="1:11" ht="30" customHeight="1" x14ac:dyDescent="0.25">
      <c r="A23" s="39"/>
      <c r="B23" s="8" t="s">
        <v>8</v>
      </c>
      <c r="C23" s="4">
        <f t="shared" ref="C23:H23" si="4">C21*C19</f>
        <v>0</v>
      </c>
      <c r="D23" s="4">
        <f t="shared" si="4"/>
        <v>0</v>
      </c>
      <c r="E23" s="4">
        <f t="shared" si="4"/>
        <v>0</v>
      </c>
      <c r="F23" s="4">
        <f t="shared" si="4"/>
        <v>0</v>
      </c>
      <c r="G23" s="4">
        <f t="shared" si="4"/>
        <v>0</v>
      </c>
      <c r="H23" s="19">
        <f t="shared" si="4"/>
        <v>0</v>
      </c>
    </row>
    <row r="24" spans="1:11" ht="30" customHeight="1" x14ac:dyDescent="0.25">
      <c r="A24" s="39"/>
      <c r="B24" s="8" t="s">
        <v>9</v>
      </c>
      <c r="C24" s="4">
        <f t="shared" ref="C24:H24" si="5">C21*C20</f>
        <v>0</v>
      </c>
      <c r="D24" s="4">
        <f t="shared" si="5"/>
        <v>0</v>
      </c>
      <c r="E24" s="4">
        <f t="shared" si="5"/>
        <v>0</v>
      </c>
      <c r="F24" s="4">
        <f t="shared" si="5"/>
        <v>0</v>
      </c>
      <c r="G24" s="4">
        <f t="shared" si="5"/>
        <v>0</v>
      </c>
      <c r="H24" s="19">
        <f t="shared" si="5"/>
        <v>0</v>
      </c>
    </row>
    <row r="25" spans="1:11" ht="21.95" customHeight="1" x14ac:dyDescent="0.25">
      <c r="A25" s="37" t="s">
        <v>30</v>
      </c>
      <c r="B25" s="38"/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18">
        <v>0</v>
      </c>
    </row>
    <row r="26" spans="1:11" ht="30" customHeight="1" x14ac:dyDescent="0.25">
      <c r="A26" s="39" t="s">
        <v>24</v>
      </c>
      <c r="B26" s="8" t="s">
        <v>7</v>
      </c>
      <c r="C26" s="4" t="e">
        <f>C22/C25</f>
        <v>#DIV/0!</v>
      </c>
      <c r="D26" s="4" t="e">
        <f t="shared" ref="D26:H26" si="6">D22/D25</f>
        <v>#DIV/0!</v>
      </c>
      <c r="E26" s="4" t="e">
        <f t="shared" si="6"/>
        <v>#DIV/0!</v>
      </c>
      <c r="F26" s="4" t="e">
        <f t="shared" si="6"/>
        <v>#DIV/0!</v>
      </c>
      <c r="G26" s="4" t="e">
        <f t="shared" si="6"/>
        <v>#DIV/0!</v>
      </c>
      <c r="H26" s="19" t="e">
        <f t="shared" si="6"/>
        <v>#DIV/0!</v>
      </c>
    </row>
    <row r="27" spans="1:11" ht="30" customHeight="1" x14ac:dyDescent="0.25">
      <c r="A27" s="39"/>
      <c r="B27" s="3" t="s">
        <v>8</v>
      </c>
      <c r="C27" s="4" t="e">
        <f>C23/C25</f>
        <v>#DIV/0!</v>
      </c>
      <c r="D27" s="4" t="e">
        <f t="shared" ref="D27:H27" si="7">D23/D25</f>
        <v>#DIV/0!</v>
      </c>
      <c r="E27" s="4" t="e">
        <f t="shared" si="7"/>
        <v>#DIV/0!</v>
      </c>
      <c r="F27" s="4" t="e">
        <f t="shared" si="7"/>
        <v>#DIV/0!</v>
      </c>
      <c r="G27" s="4" t="e">
        <f t="shared" si="7"/>
        <v>#DIV/0!</v>
      </c>
      <c r="H27" s="19" t="e">
        <f t="shared" si="7"/>
        <v>#DIV/0!</v>
      </c>
    </row>
    <row r="28" spans="1:11" ht="30" customHeight="1" x14ac:dyDescent="0.25">
      <c r="A28" s="39"/>
      <c r="B28" s="8" t="s">
        <v>9</v>
      </c>
      <c r="C28" s="4" t="e">
        <f>C24/C25</f>
        <v>#DIV/0!</v>
      </c>
      <c r="D28" s="4" t="e">
        <f t="shared" ref="D28:H28" si="8">D24/D25</f>
        <v>#DIV/0!</v>
      </c>
      <c r="E28" s="4" t="e">
        <f t="shared" si="8"/>
        <v>#DIV/0!</v>
      </c>
      <c r="F28" s="4" t="e">
        <f t="shared" si="8"/>
        <v>#DIV/0!</v>
      </c>
      <c r="G28" s="4" t="e">
        <f t="shared" si="8"/>
        <v>#DIV/0!</v>
      </c>
      <c r="H28" s="19" t="e">
        <f t="shared" si="8"/>
        <v>#DIV/0!</v>
      </c>
    </row>
    <row r="29" spans="1:11" ht="38.450000000000003" customHeight="1" x14ac:dyDescent="0.25">
      <c r="A29" s="30" t="s">
        <v>14</v>
      </c>
      <c r="B29" s="10" t="s">
        <v>13</v>
      </c>
      <c r="C29" s="11">
        <v>170</v>
      </c>
      <c r="D29" s="11">
        <v>170</v>
      </c>
      <c r="E29" s="11">
        <v>170</v>
      </c>
      <c r="F29" s="11">
        <v>170</v>
      </c>
      <c r="G29" s="11">
        <v>170</v>
      </c>
      <c r="H29" s="21">
        <v>170</v>
      </c>
    </row>
    <row r="30" spans="1:11" ht="60" customHeight="1" x14ac:dyDescent="0.25">
      <c r="A30" s="30"/>
      <c r="B30" s="12" t="s">
        <v>15</v>
      </c>
      <c r="C30" s="11">
        <v>25</v>
      </c>
      <c r="D30" s="11">
        <v>25</v>
      </c>
      <c r="E30" s="11">
        <v>25</v>
      </c>
      <c r="F30" s="11">
        <v>25</v>
      </c>
      <c r="G30" s="11">
        <v>25</v>
      </c>
      <c r="H30" s="21">
        <v>25</v>
      </c>
    </row>
    <row r="31" spans="1:11" ht="38.450000000000003" customHeight="1" x14ac:dyDescent="0.25">
      <c r="A31" s="31" t="s">
        <v>17</v>
      </c>
      <c r="B31" s="29" t="s">
        <v>13</v>
      </c>
      <c r="C31" s="13" t="e">
        <f>C29-C26</f>
        <v>#DIV/0!</v>
      </c>
      <c r="D31" s="13" t="e">
        <f t="shared" ref="D31:H31" si="9">D29-D26</f>
        <v>#DIV/0!</v>
      </c>
      <c r="E31" s="13" t="e">
        <f t="shared" si="9"/>
        <v>#DIV/0!</v>
      </c>
      <c r="F31" s="13" t="e">
        <f t="shared" si="9"/>
        <v>#DIV/0!</v>
      </c>
      <c r="G31" s="13" t="e">
        <f t="shared" si="9"/>
        <v>#DIV/0!</v>
      </c>
      <c r="H31" s="22" t="e">
        <f t="shared" si="9"/>
        <v>#DIV/0!</v>
      </c>
      <c r="I31" s="33" t="s">
        <v>25</v>
      </c>
      <c r="J31" s="33"/>
      <c r="K31" s="33"/>
    </row>
    <row r="32" spans="1:11" ht="96.6" customHeight="1" thickBot="1" x14ac:dyDescent="0.3">
      <c r="A32" s="32"/>
      <c r="B32" s="23" t="s">
        <v>32</v>
      </c>
      <c r="C32" s="24" t="e">
        <f>C30-C27</f>
        <v>#DIV/0!</v>
      </c>
      <c r="D32" s="24" t="e">
        <f t="shared" ref="D32:H32" si="10">D30-D27</f>
        <v>#DIV/0!</v>
      </c>
      <c r="E32" s="24" t="e">
        <f t="shared" si="10"/>
        <v>#DIV/0!</v>
      </c>
      <c r="F32" s="24" t="e">
        <f t="shared" si="10"/>
        <v>#DIV/0!</v>
      </c>
      <c r="G32" s="24" t="e">
        <f t="shared" si="10"/>
        <v>#DIV/0!</v>
      </c>
      <c r="H32" s="25" t="e">
        <f t="shared" si="10"/>
        <v>#DIV/0!</v>
      </c>
      <c r="I32" s="33"/>
      <c r="J32" s="33"/>
      <c r="K32" s="33"/>
    </row>
  </sheetData>
  <mergeCells count="16">
    <mergeCell ref="A29:A30"/>
    <mergeCell ref="A31:A32"/>
    <mergeCell ref="I31:K32"/>
    <mergeCell ref="A5:G5"/>
    <mergeCell ref="A17:B17"/>
    <mergeCell ref="A21:B21"/>
    <mergeCell ref="A25:B25"/>
    <mergeCell ref="A26:A28"/>
    <mergeCell ref="A18:A20"/>
    <mergeCell ref="A22:A24"/>
    <mergeCell ref="A10:A13"/>
    <mergeCell ref="A14:A16"/>
    <mergeCell ref="A7:B7"/>
    <mergeCell ref="A8:B8"/>
    <mergeCell ref="A6:B6"/>
    <mergeCell ref="A9:B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Helja</dc:creator>
  <cp:lastModifiedBy>Riina Maruštšak</cp:lastModifiedBy>
  <dcterms:created xsi:type="dcterms:W3CDTF">2017-01-10T16:28:14Z</dcterms:created>
  <dcterms:modified xsi:type="dcterms:W3CDTF">2019-11-19T08:51:57Z</dcterms:modified>
</cp:coreProperties>
</file>